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основание НМЦ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<sst xmlns="http://schemas.openxmlformats.org/spreadsheetml/2006/main" count="49" uniqueCount="38">
  <si>
    <t xml:space="preserve">Приложение № 1</t>
  </si>
  <si>
    <t xml:space="preserve">к обоснованию начальной (максимальной) цены договора</t>
  </si>
  <si>
    <t xml:space="preserve">РАСЧЕТ</t>
  </si>
  <si>
    <t xml:space="preserve">обоснования начальной (максимальной) цены договора</t>
  </si>
  <si>
    <t xml:space="preserve">заключаемого на приобретение товара (работ, услуг)
</t>
  </si>
  <si>
    <t xml:space="preserve">Начальная (максимальная) цена договора</t>
  </si>
  <si>
    <t xml:space="preserve">рублей</t>
  </si>
  <si>
    <t xml:space="preserve">ОДН</t>
  </si>
  <si>
    <t xml:space="preserve">НЕОДН</t>
  </si>
  <si>
    <t xml:space="preserve">№ п/п</t>
  </si>
  <si>
    <t xml:space="preserve">Наименование товара (работ, услуг)</t>
  </si>
  <si>
    <t xml:space="preserve">Объем поставки товара</t>
  </si>
  <si>
    <t xml:space="preserve">Предложение № 1</t>
  </si>
  <si>
    <t xml:space="preserve">Предложение № 2</t>
  </si>
  <si>
    <t xml:space="preserve">Предложение № 3</t>
  </si>
  <si>
    <t xml:space="preserve">Предложение № 4</t>
  </si>
  <si>
    <t xml:space="preserve">Предложение № 5</t>
  </si>
  <si>
    <t xml:space="preserve">Предложение № 6</t>
  </si>
  <si>
    <t xml:space="preserve">Средняя цена за ед., руб.</t>
  </si>
  <si>
    <t xml:space="preserve">Количество значений</t>
  </si>
  <si>
    <t xml:space="preserve">Среднее квадратическое отклонение</t>
  </si>
  <si>
    <t xml:space="preserve">Коэффициент вариации </t>
  </si>
  <si>
    <t xml:space="preserve">Однородность/ Неодно родность</t>
  </si>
  <si>
    <t xml:space="preserve">НМЦД, руб.</t>
  </si>
  <si>
    <t xml:space="preserve">ед. изм.</t>
  </si>
  <si>
    <t xml:space="preserve">кол-во</t>
  </si>
  <si>
    <t xml:space="preserve">цена за ед., руб.</t>
  </si>
  <si>
    <t xml:space="preserve">стоимость, руб.</t>
  </si>
  <si>
    <t xml:space="preserve">Замена грузового лифта 3200 кг </t>
  </si>
  <si>
    <t xml:space="preserve">шт</t>
  </si>
  <si>
    <t xml:space="preserve">ИТОГО:</t>
  </si>
  <si>
    <t xml:space="preserve"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</si>
  <si>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 xml:space="preserve"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</si>
  <si>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 xml:space="preserve">КОЭФФИЦИЕНТ ВАРИАЦИИ</t>
  </si>
  <si>
    <t xml:space="preserve"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</si>
  <si>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 xml:space="preserve"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</si>
  <si>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</si>
  <si>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 xml:space="preserve">Квадратный корень из дисперсии: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</si>
</sst>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00"/>
    <numFmt numFmtId="166" formatCode="#,##0.00_р_."/>
    <numFmt numFmtId="167" formatCode="#,##0"/>
    <numFmt numFmtId="168" formatCode="#,##0.00"/>
    <numFmt numFmtId="169" formatCode="General"/>
    <numFmt numFmtId="170" formatCode="#,##0.0000"/>
  </numFmts>
  <fonts count="2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9"/>
      <color rgb="FF000000"/>
      <name val="Times New Roman"/>
      <family val="0"/>
      <charset val="1"/>
    </font>
    <font>
      <sz val="8"/>
      <color rgb="FF000000"/>
      <name val="Times New Roman"/>
      <family val="0"/>
      <charset val="1"/>
    </font>
    <font>
      <b val="true"/>
      <sz val="12"/>
      <name val="Times New Roman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1"/>
      <color rgb="FF0000FF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8"/>
      <color rgb="FFFFFFFF"/>
      <name val="Times New Roman"/>
      <family val="0"/>
      <charset val="1"/>
    </font>
    <font>
      <b val="true"/>
      <sz val="8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10"/>
      <name val="Times New Roman"/>
      <family val="0"/>
      <charset val="1"/>
    </font>
    <font>
      <b val="true"/>
      <sz val="10"/>
      <color rgb="FF0000FF"/>
      <name val="Times New Roman"/>
      <family val="1"/>
      <charset val="204"/>
    </font>
    <font>
      <b val="true"/>
      <sz val="10"/>
      <color rgb="FF0000FF"/>
      <name val="Times New Roman"/>
      <family val="0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11"/>
      <color rgb="FFFF0000"/>
      <name val="Times New Roman"/>
      <family val="0"/>
      <charset val="1"/>
    </font>
    <font>
      <sz val="11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1" fillId="3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1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8" fontId="15" fillId="2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8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5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20" fillId="0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8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5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8" fontId="15" fillId="2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8" fontId="1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9" fontId="15" fillId="2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8" fontId="20" fillId="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8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74160</xdr:colOff>
      <xdr:row>30</xdr:row>
      <xdr:rowOff>998280</xdr:rowOff>
    </xdr:from>
    <xdr:to>
      <xdr:col>3</xdr:col>
      <xdr:colOff>227160</xdr:colOff>
      <xdr:row>30</xdr:row>
      <xdr:rowOff>1260720</xdr:rowOff>
    </xdr:to>
    <xdr:pic>
      <xdr:nvPicPr>
        <xdr:cNvPr id="0" name="Picture 390" descr=""/>
        <xdr:cNvPicPr/>
      </xdr:nvPicPr>
      <xdr:blipFill>
        <a:blip r:embed="rId1"/>
        <a:stretch/>
      </xdr:blipFill>
      <xdr:spPr>
        <a:xfrm>
          <a:off x="1217160" y="5082120"/>
          <a:ext cx="535320" cy="26244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2</xdr:col>
      <xdr:colOff>53280</xdr:colOff>
      <xdr:row>32</xdr:row>
      <xdr:rowOff>211320</xdr:rowOff>
    </xdr:from>
    <xdr:to>
      <xdr:col>3</xdr:col>
      <xdr:colOff>430200</xdr:colOff>
      <xdr:row>32</xdr:row>
      <xdr:rowOff>561960</xdr:rowOff>
    </xdr:to>
    <xdr:pic>
      <xdr:nvPicPr>
        <xdr:cNvPr id="1" name="Picture 374" descr=""/>
        <xdr:cNvPicPr/>
      </xdr:nvPicPr>
      <xdr:blipFill>
        <a:blip r:embed="rId2"/>
        <a:stretch/>
      </xdr:blipFill>
      <xdr:spPr>
        <a:xfrm>
          <a:off x="1196280" y="6304680"/>
          <a:ext cx="759240" cy="3506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49680</xdr:colOff>
      <xdr:row>31</xdr:row>
      <xdr:rowOff>421920</xdr:rowOff>
    </xdr:from>
    <xdr:to>
      <xdr:col>5</xdr:col>
      <xdr:colOff>137160</xdr:colOff>
      <xdr:row>32</xdr:row>
      <xdr:rowOff>2160</xdr:rowOff>
    </xdr:to>
    <xdr:pic>
      <xdr:nvPicPr>
        <xdr:cNvPr id="2" name="Picture 1" descr="Расчет выборочной или несмещенной дисперсии"/>
        <xdr:cNvPicPr/>
      </xdr:nvPicPr>
      <xdr:blipFill>
        <a:blip r:embed="rId3"/>
        <a:stretch/>
      </xdr:blipFill>
      <xdr:spPr>
        <a:xfrm>
          <a:off x="1192680" y="5781960"/>
          <a:ext cx="1655280" cy="313560"/>
        </a:xfrm>
        <a:prstGeom prst="rect">
          <a:avLst/>
        </a:prstGeom>
        <a:ln w="9525">
          <a:noFill/>
        </a:ln>
      </xdr:spPr>
    </xdr:pic>
    <xdr:clientData/>
  </xdr:twoCellAnchor>
  <xdr:twoCellAnchor editAs="twoCell">
    <xdr:from>
      <xdr:col>2</xdr:col>
      <xdr:colOff>53280</xdr:colOff>
      <xdr:row>32</xdr:row>
      <xdr:rowOff>211320</xdr:rowOff>
    </xdr:from>
    <xdr:to>
      <xdr:col>3</xdr:col>
      <xdr:colOff>430200</xdr:colOff>
      <xdr:row>32</xdr:row>
      <xdr:rowOff>561960</xdr:rowOff>
    </xdr:to>
    <xdr:pic>
      <xdr:nvPicPr>
        <xdr:cNvPr id="3" name="Picture 374" descr=""/>
        <xdr:cNvPicPr/>
      </xdr:nvPicPr>
      <xdr:blipFill>
        <a:blip r:embed="rId4"/>
        <a:stretch/>
      </xdr:blipFill>
      <xdr:spPr>
        <a:xfrm>
          <a:off x="1196280" y="6304680"/>
          <a:ext cx="759240" cy="35064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Z30" activeCellId="0" sqref="Z30"/>
    </sheetView>
  </sheetViews>
  <sheetFormatPr defaultColWidth="8.875" defaultRowHeight="15" zeroHeight="false" outlineLevelRow="0" outlineLevelCol="0"/>
  <cols>
    <col collapsed="false" customWidth="true" hidden="false" outlineLevel="0" max="1" min="1" style="1" width="3.74"/>
    <col collapsed="false" customWidth="true" hidden="false" outlineLevel="0" max="2" min="2" style="1" width="12.45"/>
    <col collapsed="false" customWidth="true" hidden="false" outlineLevel="0" max="3" min="3" style="1" width="5.42"/>
    <col collapsed="false" customWidth="true" hidden="false" outlineLevel="0" max="4" min="4" style="1" width="6.11"/>
    <col collapsed="false" customWidth="true" hidden="false" outlineLevel="0" max="5" min="5" style="1" width="10.69"/>
    <col collapsed="false" customWidth="true" hidden="false" outlineLevel="0" max="6" min="6" style="1" width="10.99"/>
    <col collapsed="false" customWidth="true" hidden="false" outlineLevel="0" max="7" min="7" style="1" width="10.69"/>
    <col collapsed="false" customWidth="true" hidden="false" outlineLevel="0" max="8" min="8" style="1" width="10.99"/>
    <col collapsed="false" customWidth="true" hidden="false" outlineLevel="0" max="9" min="9" style="1" width="10.84"/>
    <col collapsed="false" customWidth="true" hidden="false" outlineLevel="0" max="10" min="10" style="1" width="10.71"/>
    <col collapsed="false" customWidth="true" hidden="true" outlineLevel="0" max="11" min="11" style="1" width="7.41"/>
    <col collapsed="false" customWidth="true" hidden="true" outlineLevel="0" max="12" min="12" style="1" width="9.71"/>
    <col collapsed="false" customWidth="true" hidden="true" outlineLevel="0" max="13" min="13" style="1" width="7.41"/>
    <col collapsed="false" customWidth="true" hidden="true" outlineLevel="0" max="14" min="14" style="1" width="9.29"/>
    <col collapsed="false" customWidth="true" hidden="true" outlineLevel="0" max="15" min="15" style="1" width="7.41"/>
    <col collapsed="false" customWidth="true" hidden="true" outlineLevel="0" max="16" min="16" style="1" width="7.71"/>
    <col collapsed="false" customWidth="true" hidden="false" outlineLevel="0" max="17" min="17" style="1" width="10.71"/>
    <col collapsed="false" customWidth="true" hidden="false" outlineLevel="0" max="18" min="18" style="1" width="5.7"/>
    <col collapsed="false" customWidth="true" hidden="false" outlineLevel="0" max="19" min="19" style="1" width="13.86"/>
    <col collapsed="false" customWidth="true" hidden="false" outlineLevel="0" max="20" min="20" style="1" width="11.86"/>
    <col collapsed="false" customWidth="true" hidden="false" outlineLevel="0" max="21" min="21" style="1" width="7.92"/>
    <col collapsed="false" customWidth="true" hidden="false" outlineLevel="0" max="22" min="22" style="2" width="11.3"/>
    <col collapsed="false" customWidth="true" hidden="false" outlineLevel="0" max="23" min="23" style="1" width="10.58"/>
    <col collapsed="false" customWidth="false" hidden="false" outlineLevel="0" max="256" min="24" style="1" width="8.86"/>
    <col collapsed="false" customWidth="true" hidden="false" outlineLevel="0" max="257" min="257" style="1" width="4.14"/>
    <col collapsed="false" customWidth="true" hidden="false" outlineLevel="0" max="258" min="258" style="1" width="30.43"/>
    <col collapsed="false" customWidth="true" hidden="false" outlineLevel="0" max="259" min="259" style="1" width="6.71"/>
    <col collapsed="false" customWidth="true" hidden="false" outlineLevel="0" max="260" min="260" style="1" width="10.12"/>
    <col collapsed="false" customWidth="true" hidden="false" outlineLevel="0" max="261" min="261" style="1" width="9.85"/>
    <col collapsed="false" customWidth="true" hidden="false" outlineLevel="0" max="262" min="262" style="1" width="11.57"/>
    <col collapsed="false" customWidth="true" hidden="false" outlineLevel="0" max="263" min="263" style="1" width="9.85"/>
    <col collapsed="false" customWidth="true" hidden="false" outlineLevel="0" max="264" min="264" style="1" width="11.42"/>
    <col collapsed="false" customWidth="true" hidden="false" outlineLevel="0" max="265" min="265" style="1" width="9.85"/>
    <col collapsed="false" customWidth="true" hidden="false" outlineLevel="0" max="266" min="266" style="1" width="11.3"/>
    <col collapsed="false" customWidth="true" hidden="false" outlineLevel="0" max="267" min="267" style="1" width="9.85"/>
    <col collapsed="false" customWidth="true" hidden="false" outlineLevel="0" max="268" min="268" style="1" width="11.99"/>
    <col collapsed="false" customWidth="true" hidden="false" outlineLevel="0" max="269" min="269" style="1" width="9.85"/>
    <col collapsed="false" customWidth="true" hidden="false" outlineLevel="0" max="270" min="270" style="1" width="11.86"/>
    <col collapsed="false" customWidth="true" hidden="false" outlineLevel="0" max="271" min="271" style="1" width="9.85"/>
    <col collapsed="false" customWidth="true" hidden="false" outlineLevel="0" max="272" min="272" style="1" width="8.29"/>
    <col collapsed="false" customWidth="true" hidden="false" outlineLevel="0" max="273" min="273" style="1" width="11.57"/>
    <col collapsed="false" customWidth="true" hidden="false" outlineLevel="0" max="274" min="274" style="1" width="10"/>
    <col collapsed="false" customWidth="true" hidden="false" outlineLevel="0" max="275" min="275" style="1" width="12.42"/>
    <col collapsed="false" customWidth="true" hidden="false" outlineLevel="0" max="276" min="276" style="1" width="10.99"/>
    <col collapsed="false" customWidth="false" hidden="false" outlineLevel="0" max="512" min="277" style="1" width="8.86"/>
    <col collapsed="false" customWidth="true" hidden="false" outlineLevel="0" max="513" min="513" style="1" width="4.14"/>
    <col collapsed="false" customWidth="true" hidden="false" outlineLevel="0" max="514" min="514" style="1" width="30.43"/>
    <col collapsed="false" customWidth="true" hidden="false" outlineLevel="0" max="515" min="515" style="1" width="6.71"/>
    <col collapsed="false" customWidth="true" hidden="false" outlineLevel="0" max="516" min="516" style="1" width="10.12"/>
    <col collapsed="false" customWidth="true" hidden="false" outlineLevel="0" max="517" min="517" style="1" width="9.85"/>
    <col collapsed="false" customWidth="true" hidden="false" outlineLevel="0" max="518" min="518" style="1" width="11.57"/>
    <col collapsed="false" customWidth="true" hidden="false" outlineLevel="0" max="519" min="519" style="1" width="9.85"/>
    <col collapsed="false" customWidth="true" hidden="false" outlineLevel="0" max="520" min="520" style="1" width="11.42"/>
    <col collapsed="false" customWidth="true" hidden="false" outlineLevel="0" max="521" min="521" style="1" width="9.85"/>
    <col collapsed="false" customWidth="true" hidden="false" outlineLevel="0" max="522" min="522" style="1" width="11.3"/>
    <col collapsed="false" customWidth="true" hidden="false" outlineLevel="0" max="523" min="523" style="1" width="9.85"/>
    <col collapsed="false" customWidth="true" hidden="false" outlineLevel="0" max="524" min="524" style="1" width="11.99"/>
    <col collapsed="false" customWidth="true" hidden="false" outlineLevel="0" max="525" min="525" style="1" width="9.85"/>
    <col collapsed="false" customWidth="true" hidden="false" outlineLevel="0" max="526" min="526" style="1" width="11.86"/>
    <col collapsed="false" customWidth="true" hidden="false" outlineLevel="0" max="527" min="527" style="1" width="9.85"/>
    <col collapsed="false" customWidth="true" hidden="false" outlineLevel="0" max="528" min="528" style="1" width="8.29"/>
    <col collapsed="false" customWidth="true" hidden="false" outlineLevel="0" max="529" min="529" style="1" width="11.57"/>
    <col collapsed="false" customWidth="true" hidden="false" outlineLevel="0" max="530" min="530" style="1" width="10"/>
    <col collapsed="false" customWidth="true" hidden="false" outlineLevel="0" max="531" min="531" style="1" width="12.42"/>
    <col collapsed="false" customWidth="true" hidden="false" outlineLevel="0" max="532" min="532" style="1" width="10.99"/>
    <col collapsed="false" customWidth="false" hidden="false" outlineLevel="0" max="768" min="533" style="1" width="8.86"/>
    <col collapsed="false" customWidth="true" hidden="false" outlineLevel="0" max="769" min="769" style="1" width="4.14"/>
    <col collapsed="false" customWidth="true" hidden="false" outlineLevel="0" max="770" min="770" style="1" width="30.43"/>
    <col collapsed="false" customWidth="true" hidden="false" outlineLevel="0" max="771" min="771" style="1" width="6.71"/>
    <col collapsed="false" customWidth="true" hidden="false" outlineLevel="0" max="772" min="772" style="1" width="10.12"/>
    <col collapsed="false" customWidth="true" hidden="false" outlineLevel="0" max="773" min="773" style="1" width="9.85"/>
    <col collapsed="false" customWidth="true" hidden="false" outlineLevel="0" max="774" min="774" style="1" width="11.57"/>
    <col collapsed="false" customWidth="true" hidden="false" outlineLevel="0" max="775" min="775" style="1" width="9.85"/>
    <col collapsed="false" customWidth="true" hidden="false" outlineLevel="0" max="776" min="776" style="1" width="11.42"/>
    <col collapsed="false" customWidth="true" hidden="false" outlineLevel="0" max="777" min="777" style="1" width="9.85"/>
    <col collapsed="false" customWidth="true" hidden="false" outlineLevel="0" max="778" min="778" style="1" width="11.3"/>
    <col collapsed="false" customWidth="true" hidden="false" outlineLevel="0" max="779" min="779" style="1" width="9.85"/>
    <col collapsed="false" customWidth="true" hidden="false" outlineLevel="0" max="780" min="780" style="1" width="11.99"/>
    <col collapsed="false" customWidth="true" hidden="false" outlineLevel="0" max="781" min="781" style="1" width="9.85"/>
    <col collapsed="false" customWidth="true" hidden="false" outlineLevel="0" max="782" min="782" style="1" width="11.86"/>
    <col collapsed="false" customWidth="true" hidden="false" outlineLevel="0" max="783" min="783" style="1" width="9.85"/>
    <col collapsed="false" customWidth="true" hidden="false" outlineLevel="0" max="784" min="784" style="1" width="8.29"/>
    <col collapsed="false" customWidth="true" hidden="false" outlineLevel="0" max="785" min="785" style="1" width="11.57"/>
    <col collapsed="false" customWidth="true" hidden="false" outlineLevel="0" max="786" min="786" style="1" width="10"/>
    <col collapsed="false" customWidth="true" hidden="false" outlineLevel="0" max="787" min="787" style="1" width="12.42"/>
    <col collapsed="false" customWidth="true" hidden="false" outlineLevel="0" max="788" min="788" style="1" width="10.99"/>
    <col collapsed="false" customWidth="false" hidden="false" outlineLevel="0" max="1024" min="789" style="1" width="8.86"/>
  </cols>
  <sheetData>
    <row r="1" s="3" customFormat="true" ht="12" hidden="false" customHeight="false" outlineLevel="0" collapsed="false">
      <c r="F1" s="4"/>
      <c r="G1" s="4"/>
      <c r="H1" s="4"/>
      <c r="V1" s="5" t="s">
        <v>0</v>
      </c>
    </row>
    <row r="2" s="3" customFormat="true" ht="12" hidden="false" customHeight="false" outlineLevel="0" collapsed="false">
      <c r="F2" s="4"/>
      <c r="G2" s="4"/>
      <c r="H2" s="4"/>
      <c r="V2" s="5" t="s">
        <v>1</v>
      </c>
    </row>
    <row r="3" s="6" customFormat="true" ht="11.25" hidden="false" customHeight="false" outlineLevel="0" collapsed="false"/>
    <row r="4" customFormat="false" ht="15.75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customFormat="false" ht="15.75" hidden="false" customHeight="true" outlineLevel="0" collapsed="false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.75" hidden="false" customHeight="true" outlineLevel="0" collapsed="false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="9" customFormat="true" ht="11.25" hidden="false" customHeight="false" outlineLevel="0" collapsed="false">
      <c r="T7" s="6"/>
      <c r="U7" s="6"/>
    </row>
    <row r="8" s="17" customFormat="true" ht="15.75" hidden="false" customHeight="true" outlineLevel="0" collapsed="false">
      <c r="A8" s="10" t="s">
        <v>5</v>
      </c>
      <c r="B8" s="10"/>
      <c r="C8" s="10"/>
      <c r="D8" s="10"/>
      <c r="E8" s="11" t="n">
        <f aca="false">SUMIF(V27,"&gt;0")</f>
        <v>5100000</v>
      </c>
      <c r="F8" s="11"/>
      <c r="G8" s="12" t="s">
        <v>6</v>
      </c>
      <c r="H8" s="12"/>
      <c r="I8" s="13"/>
      <c r="J8" s="14"/>
      <c r="K8" s="14"/>
      <c r="L8" s="14"/>
      <c r="M8" s="14"/>
      <c r="N8" s="14"/>
      <c r="O8" s="14"/>
      <c r="P8" s="14"/>
      <c r="Q8" s="14"/>
      <c r="R8" s="13"/>
      <c r="S8" s="13"/>
      <c r="T8" s="13"/>
      <c r="U8" s="15" t="s">
        <v>7</v>
      </c>
      <c r="V8" s="16"/>
    </row>
    <row r="9" s="6" customFormat="true" ht="11.25" hidden="false" customHeight="false" outlineLevel="0" collapsed="false">
      <c r="A9" s="18"/>
      <c r="B9" s="19"/>
      <c r="C9" s="18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8"/>
      <c r="S9" s="18"/>
      <c r="T9" s="18"/>
      <c r="U9" s="15" t="s">
        <v>8</v>
      </c>
      <c r="V9" s="22"/>
    </row>
    <row r="10" customFormat="false" ht="15" hidden="false" customHeight="true" outlineLevel="0" collapsed="false">
      <c r="A10" s="23" t="s">
        <v>9</v>
      </c>
      <c r="B10" s="23" t="s">
        <v>10</v>
      </c>
      <c r="C10" s="23" t="s">
        <v>11</v>
      </c>
      <c r="D10" s="23"/>
      <c r="E10" s="24" t="s">
        <v>12</v>
      </c>
      <c r="F10" s="24"/>
      <c r="G10" s="24" t="s">
        <v>13</v>
      </c>
      <c r="H10" s="24"/>
      <c r="I10" s="24" t="s">
        <v>14</v>
      </c>
      <c r="J10" s="24"/>
      <c r="K10" s="24" t="s">
        <v>15</v>
      </c>
      <c r="L10" s="24"/>
      <c r="M10" s="24" t="s">
        <v>16</v>
      </c>
      <c r="N10" s="24"/>
      <c r="O10" s="24" t="s">
        <v>17</v>
      </c>
      <c r="P10" s="24"/>
      <c r="Q10" s="25" t="s">
        <v>18</v>
      </c>
      <c r="R10" s="23" t="s">
        <v>19</v>
      </c>
      <c r="S10" s="23" t="s">
        <v>20</v>
      </c>
      <c r="T10" s="23" t="s">
        <v>21</v>
      </c>
      <c r="U10" s="23" t="s">
        <v>22</v>
      </c>
      <c r="V10" s="25" t="s">
        <v>23</v>
      </c>
    </row>
    <row r="11" customFormat="false" ht="27" hidden="false" customHeight="true" outlineLevel="0" collapsed="false">
      <c r="A11" s="23"/>
      <c r="B11" s="23"/>
      <c r="C11" s="23"/>
      <c r="D11" s="23"/>
      <c r="E11" s="26"/>
      <c r="F11" s="26"/>
      <c r="G11" s="26"/>
      <c r="H11" s="26"/>
      <c r="I11" s="26"/>
      <c r="J11" s="26"/>
      <c r="K11" s="27"/>
      <c r="L11" s="27"/>
      <c r="M11" s="27"/>
      <c r="N11" s="27"/>
      <c r="O11" s="27"/>
      <c r="P11" s="27"/>
      <c r="Q11" s="25"/>
      <c r="R11" s="23"/>
      <c r="S11" s="23"/>
      <c r="T11" s="23"/>
      <c r="U11" s="23"/>
      <c r="V11" s="25"/>
    </row>
    <row r="12" customFormat="false" ht="27" hidden="false" customHeight="true" outlineLevel="0" collapsed="false">
      <c r="A12" s="23"/>
      <c r="B12" s="23"/>
      <c r="C12" s="23" t="s">
        <v>24</v>
      </c>
      <c r="D12" s="28" t="s">
        <v>25</v>
      </c>
      <c r="E12" s="25" t="s">
        <v>26</v>
      </c>
      <c r="F12" s="25" t="s">
        <v>27</v>
      </c>
      <c r="G12" s="25" t="s">
        <v>26</v>
      </c>
      <c r="H12" s="25" t="s">
        <v>27</v>
      </c>
      <c r="I12" s="25" t="s">
        <v>26</v>
      </c>
      <c r="J12" s="25" t="s">
        <v>27</v>
      </c>
      <c r="K12" s="25" t="s">
        <v>26</v>
      </c>
      <c r="L12" s="25" t="s">
        <v>27</v>
      </c>
      <c r="M12" s="25" t="s">
        <v>26</v>
      </c>
      <c r="N12" s="25" t="s">
        <v>27</v>
      </c>
      <c r="O12" s="25" t="s">
        <v>26</v>
      </c>
      <c r="P12" s="25" t="s">
        <v>27</v>
      </c>
      <c r="Q12" s="25"/>
      <c r="R12" s="23"/>
      <c r="S12" s="23"/>
      <c r="T12" s="23"/>
      <c r="U12" s="23"/>
      <c r="V12" s="25"/>
    </row>
    <row r="13" s="41" customFormat="true" ht="36.55" hidden="false" customHeight="true" outlineLevel="0" collapsed="false">
      <c r="A13" s="29" t="n">
        <v>1</v>
      </c>
      <c r="B13" s="30" t="s">
        <v>28</v>
      </c>
      <c r="C13" s="31" t="s">
        <v>29</v>
      </c>
      <c r="D13" s="32" t="n">
        <v>1</v>
      </c>
      <c r="E13" s="33" t="n">
        <v>5125000</v>
      </c>
      <c r="F13" s="34" t="n">
        <f aca="false">E13*D13</f>
        <v>5125000</v>
      </c>
      <c r="G13" s="33" t="n">
        <v>5080000</v>
      </c>
      <c r="H13" s="35" t="n">
        <f aca="false">G13*D13</f>
        <v>5080000</v>
      </c>
      <c r="I13" s="33" t="n">
        <v>5095000</v>
      </c>
      <c r="J13" s="34" t="n">
        <f aca="false">I13*D13</f>
        <v>5095000</v>
      </c>
      <c r="K13" s="36"/>
      <c r="L13" s="34"/>
      <c r="M13" s="34"/>
      <c r="N13" s="34"/>
      <c r="O13" s="34"/>
      <c r="P13" s="35"/>
      <c r="Q13" s="34" t="n">
        <f aca="false">ROUND(AVERAGE(E13,G13,I13,K13,M13),2)</f>
        <v>5100000</v>
      </c>
      <c r="R13" s="37" t="n">
        <f aca="false">COUNTA(E13,G13,I13,K13,M13)</f>
        <v>3</v>
      </c>
      <c r="S13" s="37" t="n">
        <f aca="false">SQRT((IF(E13&gt;0,POWER(E13-Q13,2),0)+IF(G13&gt;0,POWER(G13-Q13,2),0)+IF(I13&gt;0,POWER(I13-Q13,2),0)+IF(K13&gt;0,POWER(K13-Q13,2),0)+IF(M13&gt;0,POWER(M13-Q13,2),0))/(R13-1))</f>
        <v>22912.8784747792</v>
      </c>
      <c r="T13" s="38" t="n">
        <f aca="false">S13/Q13*100</f>
        <v>0.449272126956455</v>
      </c>
      <c r="U13" s="38" t="str">
        <f aca="false">IF(T13&lt;33,$U$8,$U$9)</f>
        <v>ОДН</v>
      </c>
      <c r="V13" s="39" t="n">
        <f aca="false">D13*Q13</f>
        <v>5100000</v>
      </c>
      <c r="W13" s="40"/>
    </row>
    <row r="14" customFormat="false" ht="15" hidden="true" customHeight="false" outlineLevel="0" collapsed="false">
      <c r="A14" s="23" t="n">
        <v>2</v>
      </c>
      <c r="B14" s="42"/>
      <c r="C14" s="43"/>
      <c r="D14" s="28"/>
      <c r="E14" s="44"/>
      <c r="F14" s="45" t="n">
        <f aca="false">E14*D14</f>
        <v>0</v>
      </c>
      <c r="G14" s="44"/>
      <c r="H14" s="46" t="n">
        <f aca="false">G14*D14</f>
        <v>0</v>
      </c>
      <c r="I14" s="44"/>
      <c r="J14" s="45" t="n">
        <f aca="false">I14*D14</f>
        <v>0</v>
      </c>
      <c r="K14" s="47"/>
      <c r="L14" s="45"/>
      <c r="M14" s="45"/>
      <c r="N14" s="45"/>
      <c r="O14" s="45"/>
      <c r="P14" s="46"/>
      <c r="Q14" s="45" t="e">
        <f aca="false">ROUND(AVERAGE(E14,G14,I14,K14,M14),2)</f>
        <v>#DIV/0!</v>
      </c>
      <c r="R14" s="48" t="n">
        <f aca="false">COUNTA(E14,G14,I14,K14,M14)</f>
        <v>0</v>
      </c>
      <c r="S14" s="48" t="n">
        <f aca="false">SQRT((IF(E14&gt;0,POWER(E14-Q14,2),0)+IF(G14&gt;0,POWER(G14-Q14,2),0)+IF(I14&gt;0,POWER(I14-Q14,2),0)+IF(K14&gt;0,POWER(K14-Q14,2),0)+IF(M14&gt;0,POWER(M14-Q14,2),0))/(R14-1))</f>
        <v>-0</v>
      </c>
      <c r="T14" s="49" t="e">
        <f aca="false">S14/Q14*100</f>
        <v>#DIV/0!</v>
      </c>
      <c r="U14" s="49" t="e">
        <f aca="false">IF(T14&lt;33,$U$8,$U$9)</f>
        <v>#DIV/0!</v>
      </c>
      <c r="V14" s="50" t="e">
        <f aca="false">D14*Q14</f>
        <v>#DIV/0!</v>
      </c>
      <c r="W14" s="51"/>
    </row>
    <row r="15" customFormat="false" ht="15" hidden="true" customHeight="false" outlineLevel="0" collapsed="false">
      <c r="A15" s="23" t="n">
        <v>3</v>
      </c>
      <c r="B15" s="42"/>
      <c r="C15" s="43"/>
      <c r="D15" s="28"/>
      <c r="E15" s="44"/>
      <c r="F15" s="45" t="n">
        <f aca="false">E15*D15</f>
        <v>0</v>
      </c>
      <c r="G15" s="44"/>
      <c r="H15" s="46" t="n">
        <f aca="false">G15*D15</f>
        <v>0</v>
      </c>
      <c r="I15" s="44"/>
      <c r="J15" s="45" t="n">
        <f aca="false">I15*D15</f>
        <v>0</v>
      </c>
      <c r="K15" s="47"/>
      <c r="L15" s="45"/>
      <c r="M15" s="45"/>
      <c r="N15" s="45"/>
      <c r="O15" s="45"/>
      <c r="P15" s="45"/>
      <c r="Q15" s="45" t="e">
        <f aca="false">ROUND(AVERAGE(E15,G15,I15,K15,M15),2)</f>
        <v>#DIV/0!</v>
      </c>
      <c r="R15" s="48" t="n">
        <f aca="false">COUNTA(E15,G15,I15,K15,M15)</f>
        <v>0</v>
      </c>
      <c r="S15" s="48" t="n">
        <f aca="false">SQRT((IF(E15&gt;0,POWER(E15-Q15,2),0)+IF(G15&gt;0,POWER(G15-Q15,2),0)+IF(I15&gt;0,POWER(I15-Q15,2),0)+IF(K15&gt;0,POWER(K15-Q15,2),0)+IF(M15&gt;0,POWER(M15-Q15,2),0))/(R15-1))</f>
        <v>-0</v>
      </c>
      <c r="T15" s="49" t="e">
        <f aca="false">S15/Q15*100</f>
        <v>#DIV/0!</v>
      </c>
      <c r="U15" s="49" t="e">
        <f aca="false">IF(T15&lt;33,$U$8,$U$9)</f>
        <v>#DIV/0!</v>
      </c>
      <c r="V15" s="50" t="e">
        <f aca="false">D15*Q15</f>
        <v>#DIV/0!</v>
      </c>
      <c r="W15" s="51"/>
    </row>
    <row r="16" customFormat="false" ht="15" hidden="true" customHeight="false" outlineLevel="0" collapsed="false">
      <c r="A16" s="23" t="n">
        <v>4</v>
      </c>
      <c r="B16" s="42"/>
      <c r="C16" s="43"/>
      <c r="D16" s="28"/>
      <c r="E16" s="44"/>
      <c r="F16" s="45" t="n">
        <f aca="false">E16*D16</f>
        <v>0</v>
      </c>
      <c r="G16" s="44"/>
      <c r="H16" s="46" t="n">
        <f aca="false">G16*D16</f>
        <v>0</v>
      </c>
      <c r="I16" s="44"/>
      <c r="J16" s="45" t="n">
        <f aca="false">I16*D16</f>
        <v>0</v>
      </c>
      <c r="K16" s="47"/>
      <c r="L16" s="45"/>
      <c r="M16" s="45"/>
      <c r="N16" s="45"/>
      <c r="O16" s="45"/>
      <c r="P16" s="45"/>
      <c r="Q16" s="45" t="e">
        <f aca="false">ROUND(AVERAGE(E16,G16,I16,K16,M16),2)</f>
        <v>#DIV/0!</v>
      </c>
      <c r="R16" s="48" t="n">
        <f aca="false">COUNTA(E16,G16,I16,K16,M16)</f>
        <v>0</v>
      </c>
      <c r="S16" s="48" t="n">
        <f aca="false">SQRT((IF(E16&gt;0,POWER(E16-Q16,2),0)+IF(G16&gt;0,POWER(G16-Q16,2),0)+IF(I16&gt;0,POWER(I16-Q16,2),0)+IF(K16&gt;0,POWER(K16-Q16,2),0)+IF(M16&gt;0,POWER(M16-Q16,2),0))/(R16-1))</f>
        <v>-0</v>
      </c>
      <c r="T16" s="49" t="e">
        <f aca="false">S16/Q16*100</f>
        <v>#DIV/0!</v>
      </c>
      <c r="U16" s="49" t="e">
        <f aca="false">IF(T16&lt;33,$U$8,$U$9)</f>
        <v>#DIV/0!</v>
      </c>
      <c r="V16" s="50" t="e">
        <f aca="false">D16*Q16</f>
        <v>#DIV/0!</v>
      </c>
      <c r="W16" s="51"/>
    </row>
    <row r="17" customFormat="false" ht="15" hidden="true" customHeight="false" outlineLevel="0" collapsed="false">
      <c r="A17" s="23" t="n">
        <v>5</v>
      </c>
      <c r="B17" s="42"/>
      <c r="C17" s="43"/>
      <c r="D17" s="28"/>
      <c r="E17" s="44"/>
      <c r="F17" s="45" t="n">
        <f aca="false">E17*D17</f>
        <v>0</v>
      </c>
      <c r="G17" s="44"/>
      <c r="H17" s="46" t="n">
        <f aca="false">G17*D17</f>
        <v>0</v>
      </c>
      <c r="I17" s="44"/>
      <c r="J17" s="45" t="n">
        <f aca="false">I17*D17</f>
        <v>0</v>
      </c>
      <c r="K17" s="47"/>
      <c r="L17" s="45"/>
      <c r="M17" s="45"/>
      <c r="N17" s="45"/>
      <c r="O17" s="45"/>
      <c r="P17" s="45"/>
      <c r="Q17" s="45" t="e">
        <f aca="false">ROUND(AVERAGE(E17,G17,I17,K17,M17),2)</f>
        <v>#DIV/0!</v>
      </c>
      <c r="R17" s="48" t="n">
        <f aca="false">COUNTA(E17,G17,I17,K17,M17)</f>
        <v>0</v>
      </c>
      <c r="S17" s="48" t="n">
        <f aca="false">SQRT((IF(E17&gt;0,POWER(E17-Q17,2),0)+IF(G17&gt;0,POWER(G17-Q17,2),0)+IF(I17&gt;0,POWER(I17-Q17,2),0)+IF(K17&gt;0,POWER(K17-Q17,2),0)+IF(M17&gt;0,POWER(M17-Q17,2),0))/(R17-1))</f>
        <v>-0</v>
      </c>
      <c r="T17" s="49" t="e">
        <f aca="false">S17/Q17*100</f>
        <v>#DIV/0!</v>
      </c>
      <c r="U17" s="49" t="e">
        <f aca="false">IF(T17&lt;33,$U$8,$U$9)</f>
        <v>#DIV/0!</v>
      </c>
      <c r="V17" s="50" t="e">
        <f aca="false">D17*Q17</f>
        <v>#DIV/0!</v>
      </c>
      <c r="W17" s="51"/>
    </row>
    <row r="18" customFormat="false" ht="15" hidden="true" customHeight="false" outlineLevel="0" collapsed="false">
      <c r="A18" s="23" t="n">
        <v>6</v>
      </c>
      <c r="B18" s="42"/>
      <c r="C18" s="43"/>
      <c r="D18" s="28"/>
      <c r="E18" s="44"/>
      <c r="F18" s="45" t="n">
        <f aca="false">E18*D18</f>
        <v>0</v>
      </c>
      <c r="G18" s="44"/>
      <c r="H18" s="45" t="n">
        <f aca="false">G18*D18</f>
        <v>0</v>
      </c>
      <c r="I18" s="44"/>
      <c r="J18" s="45" t="n">
        <f aca="false">I18*D18</f>
        <v>0</v>
      </c>
      <c r="K18" s="47"/>
      <c r="L18" s="45"/>
      <c r="M18" s="45"/>
      <c r="N18" s="45"/>
      <c r="O18" s="45"/>
      <c r="P18" s="45"/>
      <c r="Q18" s="45" t="e">
        <f aca="false">ROUND(AVERAGE(E18,G18,I18,K18,M18),2)</f>
        <v>#DIV/0!</v>
      </c>
      <c r="R18" s="48" t="n">
        <f aca="false">COUNTA(E18,G18,I18,K18,M18)</f>
        <v>0</v>
      </c>
      <c r="S18" s="48" t="n">
        <f aca="false">SQRT((IF(E18&gt;0,POWER(E18-Q18,2),0)+IF(G18&gt;0,POWER(G18-Q18,2),0)+IF(I18&gt;0,POWER(I18-Q18,2),0)+IF(K18&gt;0,POWER(K18-Q18,2),0)+IF(M18&gt;0,POWER(M18-Q18,2),0))/(R18-1))</f>
        <v>-0</v>
      </c>
      <c r="T18" s="49" t="e">
        <f aca="false">S18/Q18*100</f>
        <v>#DIV/0!</v>
      </c>
      <c r="U18" s="49" t="e">
        <f aca="false">IF(T18&lt;33,$U$8,$U$9)</f>
        <v>#DIV/0!</v>
      </c>
      <c r="V18" s="50" t="e">
        <f aca="false">D18*Q18</f>
        <v>#DIV/0!</v>
      </c>
      <c r="W18" s="51"/>
    </row>
    <row r="19" customFormat="false" ht="15" hidden="true" customHeight="false" outlineLevel="0" collapsed="false">
      <c r="A19" s="23"/>
      <c r="B19" s="42"/>
      <c r="C19" s="43"/>
      <c r="D19" s="28"/>
      <c r="E19" s="44"/>
      <c r="F19" s="45" t="n">
        <f aca="false">E19*D19</f>
        <v>0</v>
      </c>
      <c r="G19" s="44"/>
      <c r="H19" s="46" t="n">
        <f aca="false">G19*D19</f>
        <v>0</v>
      </c>
      <c r="I19" s="44"/>
      <c r="J19" s="45" t="n">
        <f aca="false">I19*D19</f>
        <v>0</v>
      </c>
      <c r="K19" s="47"/>
      <c r="L19" s="45"/>
      <c r="M19" s="45"/>
      <c r="N19" s="45"/>
      <c r="O19" s="45"/>
      <c r="P19" s="45"/>
      <c r="Q19" s="45" t="e">
        <f aca="false">ROUND(AVERAGE(E19,G19,I19,K19,M19),2)</f>
        <v>#DIV/0!</v>
      </c>
      <c r="R19" s="48" t="n">
        <f aca="false">COUNTA(E19,G19,I19,K19,M19)</f>
        <v>0</v>
      </c>
      <c r="S19" s="48" t="n">
        <f aca="false">SQRT((IF(E19&gt;0,POWER(E19-Q19,2),0)+IF(G19&gt;0,POWER(G19-Q19,2),0)+IF(I19&gt;0,POWER(I19-Q19,2),0)+IF(K19&gt;0,POWER(K19-Q19,2),0)+IF(M19&gt;0,POWER(M19-Q19,2),0))/(R19-1))</f>
        <v>-0</v>
      </c>
      <c r="T19" s="49" t="e">
        <f aca="false">S19/Q19*100</f>
        <v>#DIV/0!</v>
      </c>
      <c r="U19" s="49" t="e">
        <f aca="false">IF(T19&lt;33,$U$8,$U$9)</f>
        <v>#DIV/0!</v>
      </c>
      <c r="V19" s="50" t="e">
        <f aca="false">D19*Q19</f>
        <v>#DIV/0!</v>
      </c>
      <c r="W19" s="51"/>
    </row>
    <row r="20" customFormat="false" ht="15" hidden="true" customHeight="false" outlineLevel="0" collapsed="false">
      <c r="A20" s="23"/>
      <c r="B20" s="42"/>
      <c r="C20" s="43"/>
      <c r="D20" s="28"/>
      <c r="E20" s="44"/>
      <c r="F20" s="45" t="n">
        <f aca="false">E20*D20</f>
        <v>0</v>
      </c>
      <c r="G20" s="44"/>
      <c r="H20" s="46" t="n">
        <f aca="false">G20*D20</f>
        <v>0</v>
      </c>
      <c r="I20" s="44"/>
      <c r="J20" s="45" t="n">
        <f aca="false">I20*D20</f>
        <v>0</v>
      </c>
      <c r="K20" s="47"/>
      <c r="L20" s="45"/>
      <c r="M20" s="45"/>
      <c r="N20" s="45"/>
      <c r="O20" s="45"/>
      <c r="P20" s="45"/>
      <c r="Q20" s="45" t="e">
        <f aca="false">ROUND(AVERAGE(E20,G20,I20,K20,M20),2)</f>
        <v>#DIV/0!</v>
      </c>
      <c r="R20" s="48" t="n">
        <f aca="false">COUNTA(E20,G20,I20,K20,M20)</f>
        <v>0</v>
      </c>
      <c r="S20" s="48" t="n">
        <f aca="false">SQRT((IF(E20&gt;0,POWER(E20-Q20,2),0)+IF(G20&gt;0,POWER(G20-Q20,2),0)+IF(I20&gt;0,POWER(I20-Q20,2),0)+IF(K20&gt;0,POWER(K20-Q20,2),0)+IF(M20&gt;0,POWER(M20-Q20,2),0))/(R20-1))</f>
        <v>-0</v>
      </c>
      <c r="T20" s="49" t="e">
        <f aca="false">S20/Q20*100</f>
        <v>#DIV/0!</v>
      </c>
      <c r="U20" s="49" t="e">
        <f aca="false">IF(T20&lt;33,$U$8,$U$9)</f>
        <v>#DIV/0!</v>
      </c>
      <c r="V20" s="50" t="e">
        <f aca="false">D20*Q20</f>
        <v>#DIV/0!</v>
      </c>
      <c r="W20" s="51"/>
    </row>
    <row r="21" customFormat="false" ht="15" hidden="true" customHeight="false" outlineLevel="0" collapsed="false">
      <c r="A21" s="23"/>
      <c r="B21" s="42"/>
      <c r="C21" s="43"/>
      <c r="D21" s="28"/>
      <c r="E21" s="44"/>
      <c r="F21" s="45" t="n">
        <f aca="false">E21*D21</f>
        <v>0</v>
      </c>
      <c r="G21" s="44"/>
      <c r="H21" s="45" t="n">
        <f aca="false">G21*D21</f>
        <v>0</v>
      </c>
      <c r="I21" s="44"/>
      <c r="J21" s="45" t="n">
        <f aca="false">I21*D21</f>
        <v>0</v>
      </c>
      <c r="K21" s="47"/>
      <c r="L21" s="45"/>
      <c r="M21" s="45"/>
      <c r="N21" s="45"/>
      <c r="O21" s="45"/>
      <c r="P21" s="45"/>
      <c r="Q21" s="45" t="e">
        <f aca="false">ROUND(AVERAGE(E21,G21,I21,K21,M21),2)</f>
        <v>#DIV/0!</v>
      </c>
      <c r="R21" s="48" t="n">
        <f aca="false">COUNTA(E21,G21,I21,K21,M21)</f>
        <v>0</v>
      </c>
      <c r="S21" s="48" t="n">
        <f aca="false">SQRT((IF(E21&gt;0,POWER(E21-Q21,2),0)+IF(G21&gt;0,POWER(G21-Q21,2),0)+IF(I21&gt;0,POWER(I21-Q21,2),0)+IF(K21&gt;0,POWER(K21-Q21,2),0)+IF(M21&gt;0,POWER(M21-Q21,2),0))/(R21-1))</f>
        <v>-0</v>
      </c>
      <c r="T21" s="48" t="e">
        <f aca="false">S21/Q21*100</f>
        <v>#DIV/0!</v>
      </c>
      <c r="U21" s="49" t="e">
        <f aca="false">IF(T21&lt;33,$U$8,$U$9)</f>
        <v>#DIV/0!</v>
      </c>
      <c r="V21" s="50" t="e">
        <f aca="false">D21*Q21</f>
        <v>#DIV/0!</v>
      </c>
      <c r="W21" s="51"/>
    </row>
    <row r="22" customFormat="false" ht="15" hidden="true" customHeight="false" outlineLevel="0" collapsed="false">
      <c r="A22" s="23"/>
      <c r="B22" s="42"/>
      <c r="C22" s="43"/>
      <c r="D22" s="28"/>
      <c r="E22" s="44"/>
      <c r="F22" s="45" t="n">
        <f aca="false">E22*D22</f>
        <v>0</v>
      </c>
      <c r="G22" s="44"/>
      <c r="H22" s="46" t="n">
        <f aca="false">G22*D22</f>
        <v>0</v>
      </c>
      <c r="I22" s="44"/>
      <c r="J22" s="45" t="n">
        <f aca="false">I22*D22</f>
        <v>0</v>
      </c>
      <c r="K22" s="47"/>
      <c r="L22" s="45" t="n">
        <f aca="false">K22*D22</f>
        <v>0</v>
      </c>
      <c r="M22" s="45"/>
      <c r="N22" s="45" t="n">
        <f aca="false">M22*D22</f>
        <v>0</v>
      </c>
      <c r="O22" s="45"/>
      <c r="P22" s="45"/>
      <c r="Q22" s="45" t="e">
        <f aca="false">ROUND(AVERAGE(E22,G22,I22,K22,M22),2)</f>
        <v>#DIV/0!</v>
      </c>
      <c r="R22" s="48" t="n">
        <f aca="false">COUNTA(E22,G22,I22,K22,M22)</f>
        <v>0</v>
      </c>
      <c r="S22" s="48" t="n">
        <f aca="false">SQRT((IF(E22&gt;0,POWER(E22-Q22,2),0)+IF(G22&gt;0,POWER(G22-Q22,2),0)+IF(I22&gt;0,POWER(I22-Q22,2),0)+IF(K22&gt;0,POWER(K22-Q22,2),0)+IF(M22&gt;0,POWER(M22-Q22,2),0))/(R22-1))</f>
        <v>-0</v>
      </c>
      <c r="T22" s="49" t="e">
        <f aca="false">S22/Q22*100</f>
        <v>#DIV/0!</v>
      </c>
      <c r="U22" s="49" t="e">
        <f aca="false">IF(T22&lt;33,$U$8,$U$9)</f>
        <v>#DIV/0!</v>
      </c>
      <c r="V22" s="50" t="e">
        <f aca="false">D22*Q22</f>
        <v>#DIV/0!</v>
      </c>
      <c r="W22" s="51"/>
    </row>
    <row r="23" customFormat="false" ht="15" hidden="true" customHeight="false" outlineLevel="0" collapsed="false">
      <c r="A23" s="23"/>
      <c r="B23" s="42"/>
      <c r="C23" s="43"/>
      <c r="D23" s="28"/>
      <c r="E23" s="44"/>
      <c r="F23" s="45" t="n">
        <f aca="false">E23*D23</f>
        <v>0</v>
      </c>
      <c r="G23" s="44"/>
      <c r="H23" s="46" t="n">
        <f aca="false">G23*D23</f>
        <v>0</v>
      </c>
      <c r="I23" s="44"/>
      <c r="J23" s="45" t="n">
        <f aca="false">I23*D23</f>
        <v>0</v>
      </c>
      <c r="K23" s="47"/>
      <c r="L23" s="45"/>
      <c r="M23" s="45"/>
      <c r="N23" s="45"/>
      <c r="O23" s="45"/>
      <c r="P23" s="45"/>
      <c r="Q23" s="45" t="e">
        <f aca="false">ROUND(AVERAGE(E23,G23,I23,K23,M23),2)</f>
        <v>#DIV/0!</v>
      </c>
      <c r="R23" s="48" t="n">
        <f aca="false">COUNTA(E23,G23,I23,K23,M23)</f>
        <v>0</v>
      </c>
      <c r="S23" s="48" t="n">
        <f aca="false">SQRT((IF(E23&gt;0,POWER(E23-Q23,2),0)+IF(G23&gt;0,POWER(G23-Q23,2),0)+IF(I23&gt;0,POWER(I23-Q23,2),0)+IF(K23&gt;0,POWER(K23-Q23,2),0)+IF(M23&gt;0,POWER(M23-Q23,2),0))/(R23-1))</f>
        <v>-0</v>
      </c>
      <c r="T23" s="49" t="e">
        <f aca="false">S23/Q23*100</f>
        <v>#DIV/0!</v>
      </c>
      <c r="U23" s="49" t="e">
        <f aca="false">IF(T23&lt;33,$U$8,$U$9)</f>
        <v>#DIV/0!</v>
      </c>
      <c r="V23" s="50" t="e">
        <f aca="false">D23*Q23</f>
        <v>#DIV/0!</v>
      </c>
      <c r="W23" s="51"/>
    </row>
    <row r="24" customFormat="false" ht="15" hidden="true" customHeight="false" outlineLevel="0" collapsed="false">
      <c r="A24" s="23"/>
      <c r="B24" s="42"/>
      <c r="C24" s="43"/>
      <c r="D24" s="28"/>
      <c r="E24" s="44"/>
      <c r="F24" s="45" t="n">
        <f aca="false">E24*D24</f>
        <v>0</v>
      </c>
      <c r="G24" s="44"/>
      <c r="H24" s="46" t="n">
        <f aca="false">G24*D24</f>
        <v>0</v>
      </c>
      <c r="I24" s="44"/>
      <c r="J24" s="45" t="n">
        <f aca="false">I24*D24</f>
        <v>0</v>
      </c>
      <c r="K24" s="47"/>
      <c r="L24" s="45"/>
      <c r="M24" s="45"/>
      <c r="N24" s="45"/>
      <c r="O24" s="45"/>
      <c r="P24" s="45"/>
      <c r="Q24" s="45" t="e">
        <f aca="false">ROUND(AVERAGE(E24,G24,I24,K24,M24),2)</f>
        <v>#DIV/0!</v>
      </c>
      <c r="R24" s="48" t="n">
        <f aca="false">COUNTA(E24,G24,I24,K24,M24)</f>
        <v>0</v>
      </c>
      <c r="S24" s="48" t="n">
        <f aca="false">SQRT((IF(E24&gt;0,POWER(E24-Q24,2),0)+IF(G24&gt;0,POWER(G24-Q24,2),0)+IF(I24&gt;0,POWER(I24-Q24,2),0)+IF(K24&gt;0,POWER(K24-Q24,2),0)+IF(M24&gt;0,POWER(M24-Q24,2),0))/(R24-1))</f>
        <v>-0</v>
      </c>
      <c r="T24" s="49" t="e">
        <f aca="false">S24/Q24*100</f>
        <v>#DIV/0!</v>
      </c>
      <c r="U24" s="49" t="e">
        <f aca="false">IF(T24&lt;33,$U$8,$U$9)</f>
        <v>#DIV/0!</v>
      </c>
      <c r="V24" s="50" t="e">
        <f aca="false">D24*Q24</f>
        <v>#DIV/0!</v>
      </c>
      <c r="W24" s="51"/>
    </row>
    <row r="25" customFormat="false" ht="15" hidden="true" customHeight="false" outlineLevel="0" collapsed="false">
      <c r="A25" s="23"/>
      <c r="B25" s="42"/>
      <c r="C25" s="43"/>
      <c r="D25" s="28"/>
      <c r="E25" s="44"/>
      <c r="F25" s="45" t="n">
        <f aca="false">E25*D25</f>
        <v>0</v>
      </c>
      <c r="G25" s="44"/>
      <c r="H25" s="46" t="n">
        <f aca="false">G25*D25</f>
        <v>0</v>
      </c>
      <c r="I25" s="44"/>
      <c r="J25" s="45" t="n">
        <f aca="false">I25*D25</f>
        <v>0</v>
      </c>
      <c r="K25" s="47"/>
      <c r="L25" s="45"/>
      <c r="M25" s="45"/>
      <c r="N25" s="45"/>
      <c r="O25" s="45"/>
      <c r="P25" s="45"/>
      <c r="Q25" s="45" t="e">
        <f aca="false">ROUND(AVERAGE(E25,G25,I25,K25,M25),2)</f>
        <v>#DIV/0!</v>
      </c>
      <c r="R25" s="48" t="n">
        <f aca="false">COUNTA(E25,G25,I25,K25,M25)</f>
        <v>0</v>
      </c>
      <c r="S25" s="48" t="n">
        <f aca="false">SQRT((IF(E25&gt;0,POWER(E25-Q25,2),0)+IF(G25&gt;0,POWER(G25-Q25,2),0)+IF(I25&gt;0,POWER(I25-Q25,2),0)+IF(K25&gt;0,POWER(K25-Q25,2),0)+IF(M25&gt;0,POWER(M25-Q25,2),0))/(R25-1))</f>
        <v>-0</v>
      </c>
      <c r="T25" s="49" t="e">
        <f aca="false">S25/Q25*100</f>
        <v>#DIV/0!</v>
      </c>
      <c r="U25" s="49" t="e">
        <f aca="false">IF(T25&lt;33,$U$8,$U$9)</f>
        <v>#DIV/0!</v>
      </c>
      <c r="V25" s="50" t="e">
        <f aca="false">D25*Q25</f>
        <v>#DIV/0!</v>
      </c>
      <c r="W25" s="51"/>
    </row>
    <row r="26" customFormat="false" ht="15" hidden="true" customHeight="false" outlineLevel="0" collapsed="false">
      <c r="A26" s="23"/>
      <c r="B26" s="42"/>
      <c r="C26" s="43"/>
      <c r="D26" s="28"/>
      <c r="E26" s="44"/>
      <c r="F26" s="45" t="n">
        <f aca="false">E26*D26</f>
        <v>0</v>
      </c>
      <c r="G26" s="44"/>
      <c r="H26" s="45" t="n">
        <f aca="false">G26*D26</f>
        <v>0</v>
      </c>
      <c r="I26" s="44"/>
      <c r="J26" s="45" t="n">
        <f aca="false">I26*D26</f>
        <v>0</v>
      </c>
      <c r="K26" s="47"/>
      <c r="L26" s="45" t="n">
        <f aca="false">K26*D26</f>
        <v>0</v>
      </c>
      <c r="M26" s="45"/>
      <c r="N26" s="45" t="n">
        <f aca="false">M26*D26</f>
        <v>0</v>
      </c>
      <c r="O26" s="45"/>
      <c r="P26" s="45"/>
      <c r="Q26" s="45" t="e">
        <f aca="false">ROUND(AVERAGE(E26,G26,I26,K26,M26),2)</f>
        <v>#DIV/0!</v>
      </c>
      <c r="R26" s="48" t="n">
        <f aca="false">COUNTA(E26,G26,I26,K26,M26)</f>
        <v>0</v>
      </c>
      <c r="S26" s="48" t="n">
        <f aca="false">SQRT((IF(E26&gt;0,POWER(E26-Q26,2),0)+IF(G26&gt;0,POWER(G26-Q26,2),0)+IF(I26&gt;0,POWER(I26-Q26,2),0)+IF(K26&gt;0,POWER(K26-Q26,2),0)+IF(M26&gt;0,POWER(M26-Q26,2),0))/(R26-1))</f>
        <v>-0</v>
      </c>
      <c r="T26" s="48" t="e">
        <f aca="false">S26/Q26*100</f>
        <v>#DIV/0!</v>
      </c>
      <c r="U26" s="49" t="e">
        <f aca="false">IF(T26&lt;33,$U$8,$U$9)</f>
        <v>#DIV/0!</v>
      </c>
      <c r="V26" s="50" t="e">
        <f aca="false">D26*Q26</f>
        <v>#DIV/0!</v>
      </c>
      <c r="W26" s="51"/>
    </row>
    <row r="27" s="57" customFormat="true" ht="27.75" hidden="false" customHeight="true" outlineLevel="0" collapsed="false">
      <c r="A27" s="52" t="s">
        <v>30</v>
      </c>
      <c r="B27" s="52"/>
      <c r="C27" s="53"/>
      <c r="D27" s="54" t="n">
        <f aca="false">SUM(D13:D26)</f>
        <v>1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6" t="n">
        <f aca="false">SUMIF(V13:V26,"&gt;0")</f>
        <v>5100000</v>
      </c>
    </row>
    <row r="28" s="59" customFormat="true" ht="15" hidden="false" customHeight="false" outlineLevel="0" collapsed="false">
      <c r="A28" s="58"/>
      <c r="S28" s="60"/>
    </row>
    <row r="29" customFormat="false" ht="33.75" hidden="true" customHeight="true" outlineLevel="0" collapsed="false">
      <c r="A29" s="61" t="s">
        <v>31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customFormat="false" ht="52.5" hidden="false" customHeight="true" outlineLevel="0" collapsed="false">
      <c r="A30" s="62" t="s">
        <v>32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</row>
    <row r="31" customFormat="false" ht="100.5" hidden="false" customHeight="true" outlineLevel="0" collapsed="false">
      <c r="A31" s="63" t="s">
        <v>33</v>
      </c>
      <c r="B31" s="63"/>
      <c r="C31" s="63" t="s">
        <v>34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customFormat="false" ht="57.75" hidden="false" customHeight="true" outlineLevel="0" collapsed="false">
      <c r="A32" s="63" t="s">
        <v>35</v>
      </c>
      <c r="B32" s="63"/>
      <c r="C32" s="63" t="s">
        <v>36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customFormat="false" ht="44.25" hidden="false" customHeight="true" outlineLevel="0" collapsed="false">
      <c r="A33" s="64" t="s">
        <v>20</v>
      </c>
      <c r="B33" s="64"/>
      <c r="C33" s="63" t="s">
        <v>37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customFormat="false" ht="15" hidden="false" customHeight="false" outlineLevel="0" collapsed="false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customFormat="false" ht="15" hidden="false" customHeight="false" outlineLevel="0" collapsed="false">
      <c r="B35" s="66"/>
      <c r="C35" s="66"/>
      <c r="D35" s="67"/>
      <c r="E35" s="68"/>
      <c r="F35" s="69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70"/>
      <c r="S35" s="68"/>
      <c r="T35" s="68"/>
      <c r="U35" s="68"/>
      <c r="V35" s="68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C10:D11"/>
    <mergeCell ref="E10:F10"/>
    <mergeCell ref="G10:H10"/>
    <mergeCell ref="I10:J10"/>
    <mergeCell ref="K10:L10"/>
    <mergeCell ref="M10:N10"/>
    <mergeCell ref="O10:P10"/>
    <mergeCell ref="Q10:Q12"/>
    <mergeCell ref="R10:R12"/>
    <mergeCell ref="S10:S12"/>
    <mergeCell ref="T10:T12"/>
    <mergeCell ref="U10:U12"/>
    <mergeCell ref="V10:V12"/>
    <mergeCell ref="E11:F11"/>
    <mergeCell ref="G11:H11"/>
    <mergeCell ref="I11:J11"/>
    <mergeCell ref="K11:L11"/>
    <mergeCell ref="M11:N11"/>
    <mergeCell ref="O11:P11"/>
    <mergeCell ref="A27:B27"/>
    <mergeCell ref="A29:V29"/>
    <mergeCell ref="A30:V30"/>
    <mergeCell ref="A31:B31"/>
    <mergeCell ref="C31:V31"/>
    <mergeCell ref="A32:B32"/>
    <mergeCell ref="C32:V32"/>
    <mergeCell ref="A33:B33"/>
    <mergeCell ref="C33:V33"/>
  </mergeCells>
  <printOptions headings="false" gridLines="false" gridLinesSet="true" horizontalCentered="false" verticalCentered="false"/>
  <pageMargins left="0.3125" right="0.321527777777778" top="0.649305555555556" bottom="0.36458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2021-01-18T05:46:41Z</dcterms:created>
  <dc:creator>Бобырь Ольга Тимофеевна</dc:creator>
  <dc:description/>
  <dc:language>ru-RU</dc:language>
  <cp:lastModifiedBy/>
  <cp:lastPrinted>2023-08-10T16:19:03Z</cp:lastPrinted>
  <dcterms:modified xsi:type="dcterms:W3CDTF">2023-08-10T16:23:37Z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